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2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duction Forecast" sheetId="2" state="visible" r:id="rId2"/>
    <sheet xmlns:r="http://schemas.openxmlformats.org/officeDocument/2006/relationships" name="Playbook &amp; ROI Guide" sheetId="3" state="visible" r:id="rId3"/>
    <sheet xmlns:r="http://schemas.openxmlformats.org/officeDocument/2006/relationships" name="Lists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mmm\ d\,\ yyyy"/>
    <numFmt numFmtId="165" formatCode="\$#,##0"/>
    <numFmt numFmtId="166" formatCode="\$#,##0.00"/>
    <numFmt numFmtId="167" formatCode="\$#,##0;[Red]\-\$#,##0"/>
    <numFmt numFmtId="168" formatCode="&quot;$&quot;0.00"/>
  </numFmts>
  <fonts count="27">
    <font>
      <name val="Carlito"/>
      <sz val="11"/>
    </font>
    <font>
      <name val="Aptos Display"/>
      <b val="1"/>
      <color rgb="FFFFFFFF"/>
      <sz val="22"/>
    </font>
    <font>
      <name val="Aptos"/>
      <b val="1"/>
      <color rgb="FFFFFFFF"/>
      <sz val="11"/>
    </font>
    <font>
      <name val="Aptos"/>
      <color rgb="FF172B4D"/>
      <sz val="12"/>
    </font>
    <font>
      <name val="Carlito"/>
      <b val="1"/>
      <color rgb="FFFFFFFF"/>
      <sz val="11"/>
    </font>
    <font>
      <name val="Carlito"/>
      <color rgb="FF172B4D"/>
      <sz val="11"/>
    </font>
    <font>
      <name val="Carlito"/>
      <i val="1"/>
      <color rgb="FF7A3E00"/>
      <sz val="11"/>
    </font>
    <font>
      <name val="Aptos Display"/>
      <b val="1"/>
      <color rgb="FFFFFFFF"/>
      <sz val="20"/>
    </font>
    <font>
      <name val="Aptos"/>
      <b val="1"/>
      <color rgb="FF667085"/>
      <sz val="11"/>
    </font>
    <font>
      <name val="Carlito"/>
      <b val="1"/>
      <color rgb="FF17324D"/>
      <sz val="18"/>
    </font>
    <font>
      <name val="Aptos"/>
      <color rgb="FF172B4D"/>
      <sz val="10"/>
    </font>
    <font>
      <name val="Carlito"/>
      <b val="1"/>
      <sz val="14"/>
    </font>
    <font>
      <name val="Carlito"/>
      <b val="1"/>
      <color rgb="FFFFFFFF"/>
      <sz val="10"/>
    </font>
    <font>
      <name val="Carlito"/>
      <b val="1"/>
      <color rgb="FF1F4E78"/>
      <sz val="16"/>
    </font>
    <font>
      <name val="Carlito"/>
      <color rgb="FF595959"/>
      <sz val="11"/>
    </font>
    <font>
      <name val="Carlito"/>
      <b val="1"/>
      <sz val="10"/>
    </font>
    <font>
      <name val="Carlito"/>
      <b val="1"/>
      <color rgb="FF1F4E78"/>
      <sz val="14"/>
    </font>
    <font>
      <name val="Carlito"/>
      <i val="1"/>
      <color rgb="FF808080"/>
      <sz val="9"/>
    </font>
    <font>
      <name val="Carlito"/>
      <sz val="10"/>
    </font>
    <font>
      <name val="Carlito"/>
      <sz val="11"/>
    </font>
    <font>
      <name val="Carlito"/>
      <b val="1"/>
      <sz val="11"/>
    </font>
    <font>
      <name val="Carlito"/>
      <b val="1"/>
      <color rgb="FF1F4E78"/>
      <sz val="14"/>
    </font>
    <font>
      <name val="Carlito"/>
      <i val="1"/>
      <color rgb="FF808080"/>
      <sz val="9"/>
    </font>
    <font>
      <name val="Carlito"/>
      <sz val="10"/>
    </font>
    <font>
      <name val="Carlito"/>
      <sz val="11"/>
    </font>
    <font>
      <name val="Carlito"/>
      <b val="1"/>
      <sz val="11"/>
    </font>
    <font>
      <name val="Carlito"/>
      <b val="1"/>
      <color rgb="FFFFFFFF"/>
      <sz val="10"/>
    </font>
  </fonts>
  <fills count="17">
    <fill>
      <patternFill/>
    </fill>
    <fill>
      <patternFill patternType="gray125"/>
    </fill>
    <fill>
      <patternFill patternType="solid">
        <fgColor rgb="FF17324D"/>
      </patternFill>
    </fill>
    <fill>
      <patternFill patternType="solid">
        <fgColor rgb="FF00A7A0"/>
      </patternFill>
    </fill>
    <fill>
      <patternFill patternType="solid">
        <fgColor rgb="FFDDF5F3"/>
      </patternFill>
    </fill>
    <fill>
      <patternFill patternType="solid">
        <fgColor rgb="FFF7F9FC"/>
      </patternFill>
    </fill>
    <fill>
      <patternFill patternType="solid">
        <fgColor rgb="FFEAF1F8"/>
      </patternFill>
    </fill>
    <fill>
      <patternFill patternType="solid">
        <fgColor rgb="FFFFF2E5"/>
      </patternFill>
    </fill>
    <fill>
      <patternFill patternType="solid">
        <fgColor rgb="FFFFFFFF"/>
      </patternFill>
    </fill>
    <fill>
      <patternFill patternType="solid">
        <fgColor rgb="FFEEF4FB"/>
      </patternFill>
    </fill>
    <fill>
      <patternFill patternType="solid">
        <fgColor rgb="FFFFF7D6"/>
      </patternFill>
    </fill>
    <fill>
      <patternFill patternType="solid">
        <fgColor rgb="FFFFF9CC"/>
        <bgColor rgb="FFFFF9CC"/>
      </patternFill>
    </fill>
    <fill>
      <patternFill patternType="solid">
        <fgColor rgb="FF1F4E78"/>
        <bgColor rgb="FF1F4E78"/>
      </patternFill>
    </fill>
    <fill>
      <patternFill patternType="solid">
        <fgColor rgb="FFEAF1F8"/>
        <bgColor rgb="FFEAF1F8"/>
      </patternFill>
    </fill>
    <fill>
      <patternFill patternType="solid">
        <fgColor rgb="FFEAF1F8"/>
        <bgColor rgb="FFEAF1F8"/>
      </patternFill>
    </fill>
    <fill>
      <patternFill patternType="solid">
        <fgColor rgb="FFFFF9CC"/>
        <bgColor rgb="FFFFF9CC"/>
      </patternFill>
    </fill>
    <fill>
      <patternFill patternType="solid">
        <fgColor rgb="FF1F4E78"/>
        <bgColor rgb="FF1F4E78"/>
      </patternFill>
    </fill>
  </fills>
  <borders count="9">
    <border>
      <left/>
      <right/>
      <top/>
      <bottom/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/>
      <bottom style="thin">
        <color rgb="FFD9E2EC"/>
      </bottom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E2EC"/>
      </right>
      <top style="thin">
        <color rgb="FFD9E2EC"/>
      </top>
      <bottom/>
      <diagonal/>
    </border>
  </borders>
  <cellStyleXfs count="1">
    <xf numFmtId="0" fontId="24" fillId="0" borderId="0"/>
  </cellStyleXfs>
  <cellXfs count="71">
    <xf numFmtId="0" fontId="0" fillId="0" borderId="0" pivotButton="0" quotePrefix="0" xfId="0"/>
    <xf numFmtId="0" fontId="2" fillId="2" borderId="0" applyAlignment="1" pivotButton="0" quotePrefix="0" xfId="0">
      <alignment vertical="center"/>
    </xf>
    <xf numFmtId="0" fontId="4" fillId="3" borderId="0" applyAlignment="1" pivotButton="0" quotePrefix="0" xfId="0">
      <alignment horizontal="center"/>
    </xf>
    <xf numFmtId="0" fontId="0" fillId="5" borderId="0" applyAlignment="1" pivotButton="0" quotePrefix="0" xfId="0">
      <alignment wrapText="1"/>
    </xf>
    <xf numFmtId="0" fontId="4" fillId="2" borderId="0" pivotButton="0" quotePrefix="0" xfId="0"/>
    <xf numFmtId="0" fontId="2" fillId="2" borderId="0" applyAlignment="1" pivotButton="0" quotePrefix="0" xfId="0">
      <alignment vertical="center" wrapText="1"/>
    </xf>
    <xf numFmtId="0" fontId="10" fillId="10" borderId="2" applyAlignment="1" pivotButton="0" quotePrefix="0" xfId="0">
      <alignment vertical="center"/>
    </xf>
    <xf numFmtId="164" fontId="10" fillId="10" borderId="2" applyAlignment="1" pivotButton="0" quotePrefix="0" xfId="0">
      <alignment vertical="center"/>
    </xf>
    <xf numFmtId="9" fontId="10" fillId="9" borderId="2" applyAlignment="1" pivotButton="0" quotePrefix="0" xfId="0">
      <alignment vertical="center"/>
    </xf>
    <xf numFmtId="165" fontId="10" fillId="9" borderId="2" applyAlignment="1" pivotButton="0" quotePrefix="0" xfId="0">
      <alignment vertical="center"/>
    </xf>
    <xf numFmtId="0" fontId="10" fillId="9" borderId="2" applyAlignment="1" pivotButton="0" quotePrefix="0" xfId="0">
      <alignment vertical="center"/>
    </xf>
    <xf numFmtId="0" fontId="10" fillId="10" borderId="3" applyAlignment="1" pivotButton="0" quotePrefix="0" xfId="0">
      <alignment vertical="center"/>
    </xf>
    <xf numFmtId="164" fontId="10" fillId="10" borderId="3" applyAlignment="1" pivotButton="0" quotePrefix="0" xfId="0">
      <alignment vertical="center"/>
    </xf>
    <xf numFmtId="9" fontId="10" fillId="9" borderId="3" applyAlignment="1" pivotButton="0" quotePrefix="0" xfId="0">
      <alignment vertical="center"/>
    </xf>
    <xf numFmtId="165" fontId="10" fillId="9" borderId="3" applyAlignment="1" pivotButton="0" quotePrefix="0" xfId="0">
      <alignment vertical="center"/>
    </xf>
    <xf numFmtId="0" fontId="10" fillId="9" borderId="3" applyAlignment="1" pivotButton="0" quotePrefix="0" xfId="0">
      <alignment vertical="center"/>
    </xf>
    <xf numFmtId="0" fontId="10" fillId="10" borderId="4" applyAlignment="1" pivotButton="0" quotePrefix="0" xfId="0">
      <alignment vertical="center"/>
    </xf>
    <xf numFmtId="164" fontId="10" fillId="10" borderId="4" applyAlignment="1" pivotButton="0" quotePrefix="0" xfId="0">
      <alignment vertical="center"/>
    </xf>
    <xf numFmtId="9" fontId="10" fillId="9" borderId="4" applyAlignment="1" pivotButton="0" quotePrefix="0" xfId="0">
      <alignment vertical="center"/>
    </xf>
    <xf numFmtId="165" fontId="10" fillId="9" borderId="4" applyAlignment="1" pivotButton="0" quotePrefix="0" xfId="0">
      <alignment vertical="center"/>
    </xf>
    <xf numFmtId="0" fontId="10" fillId="9" borderId="4" applyAlignment="1" pivotButton="0" quotePrefix="0" xfId="0">
      <alignment vertical="center"/>
    </xf>
    <xf numFmtId="0" fontId="12" fillId="12" borderId="0" applyAlignment="1" pivotButton="0" quotePrefix="0" xfId="0">
      <alignment horizontal="center" vertical="center" wrapText="1"/>
    </xf>
    <xf numFmtId="0" fontId="0" fillId="0" borderId="6" pivotButton="0" quotePrefix="0" xfId="0"/>
    <xf numFmtId="165" fontId="0" fillId="0" borderId="6" pivotButton="0" quotePrefix="0" xfId="0"/>
    <xf numFmtId="166" fontId="0" fillId="0" borderId="6" pivotButton="0" quotePrefix="0" xfId="0"/>
    <xf numFmtId="167" fontId="0" fillId="0" borderId="6" pivotButton="0" quotePrefix="0" xfId="0"/>
    <xf numFmtId="0" fontId="12" fillId="12" borderId="6" applyAlignment="1" pivotButton="0" quotePrefix="0" xfId="0">
      <alignment horizontal="left" vertical="center" wrapText="1"/>
    </xf>
    <xf numFmtId="0" fontId="15" fillId="0" borderId="6" applyAlignment="1" pivotButton="0" quotePrefix="0" xfId="0">
      <alignment vertical="top" wrapText="1"/>
    </xf>
    <xf numFmtId="0" fontId="0" fillId="0" borderId="6" applyAlignment="1" pivotButton="0" quotePrefix="0" xfId="0">
      <alignment vertical="top" wrapText="1"/>
    </xf>
    <xf numFmtId="0" fontId="15" fillId="13" borderId="6" applyAlignment="1" pivotButton="0" quotePrefix="0" xfId="0">
      <alignment vertical="top" wrapText="1"/>
    </xf>
    <xf numFmtId="0" fontId="0" fillId="13" borderId="6" applyAlignment="1" pivotButton="0" quotePrefix="0" xfId="0">
      <alignment vertical="top" wrapText="1"/>
    </xf>
    <xf numFmtId="165" fontId="19" fillId="13" borderId="6" applyAlignment="1" pivotButton="0" quotePrefix="0" xfId="0">
      <alignment horizontal="center"/>
    </xf>
    <xf numFmtId="1" fontId="19" fillId="13" borderId="6" applyAlignment="1" pivotButton="0" quotePrefix="0" xfId="0">
      <alignment horizontal="center"/>
    </xf>
    <xf numFmtId="165" fontId="19" fillId="11" borderId="6" applyAlignment="1" pivotButton="0" quotePrefix="0" xfId="0">
      <alignment horizontal="center"/>
    </xf>
    <xf numFmtId="165" fontId="20" fillId="13" borderId="6" applyAlignment="1" pivotButton="0" quotePrefix="0" xfId="0">
      <alignment horizontal="center"/>
    </xf>
    <xf numFmtId="9" fontId="20" fillId="13" borderId="6" applyAlignment="1" pivotButton="0" quotePrefix="0" xfId="0">
      <alignment horizontal="center"/>
    </xf>
    <xf numFmtId="168" fontId="20" fillId="13" borderId="6" applyAlignment="1" pivotButton="0" quotePrefix="0" xfId="0">
      <alignment horizontal="center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165" fontId="24" fillId="14" borderId="7" applyAlignment="1" pivotButton="0" quotePrefix="0" xfId="0">
      <alignment horizontal="center"/>
    </xf>
    <xf numFmtId="1" fontId="24" fillId="14" borderId="7" applyAlignment="1" pivotButton="0" quotePrefix="0" xfId="0">
      <alignment horizontal="center"/>
    </xf>
    <xf numFmtId="165" fontId="24" fillId="15" borderId="7" applyAlignment="1" pivotButton="0" quotePrefix="0" xfId="0">
      <alignment horizontal="center"/>
    </xf>
    <xf numFmtId="165" fontId="25" fillId="14" borderId="7" applyAlignment="1" pivotButton="0" quotePrefix="0" xfId="0">
      <alignment horizontal="center"/>
    </xf>
    <xf numFmtId="9" fontId="25" fillId="14" borderId="7" applyAlignment="1" pivotButton="0" quotePrefix="0" xfId="0">
      <alignment horizontal="center"/>
    </xf>
    <xf numFmtId="0" fontId="26" fillId="16" borderId="0" applyAlignment="1" pivotButton="0" quotePrefix="0" xfId="0">
      <alignment horizontal="center" vertical="center" wrapText="1"/>
    </xf>
    <xf numFmtId="0" fontId="0" fillId="0" borderId="7" pivotButton="0" quotePrefix="0" xfId="0"/>
    <xf numFmtId="165" fontId="9" fillId="8" borderId="5" applyAlignment="1" pivotButton="0" quotePrefix="0" xfId="0">
      <alignment horizontal="center"/>
    </xf>
    <xf numFmtId="0" fontId="0" fillId="0" borderId="1" pivotButton="0" quotePrefix="0" xfId="0"/>
    <xf numFmtId="0" fontId="9" fillId="8" borderId="5" applyAlignment="1" pivotButton="0" quotePrefix="0" xfId="0">
      <alignment horizontal="center"/>
    </xf>
    <xf numFmtId="0" fontId="8" fillId="6" borderId="0" applyAlignment="1" pivotButton="0" quotePrefix="0" xfId="0">
      <alignment vertical="center"/>
    </xf>
    <xf numFmtId="0" fontId="0" fillId="0" borderId="0" pivotButton="0" quotePrefix="0" xfId="0"/>
    <xf numFmtId="0" fontId="7" fillId="2" borderId="0" applyAlignment="1" pivotButton="0" quotePrefix="0" xfId="0">
      <alignment vertical="center"/>
    </xf>
    <xf numFmtId="165" fontId="11" fillId="11" borderId="0" applyAlignment="1" pivotButton="0" quotePrefix="0" xfId="0">
      <alignment horizontal="center"/>
    </xf>
    <xf numFmtId="0" fontId="2" fillId="3" borderId="0" applyAlignment="1" pivotButton="0" quotePrefix="0" xfId="0">
      <alignment vertical="center"/>
    </xf>
    <xf numFmtId="0" fontId="6" fillId="7" borderId="0" applyAlignment="1" pivotButton="0" quotePrefix="0" xfId="0">
      <alignment vertical="center" wrapText="1"/>
    </xf>
    <xf numFmtId="0" fontId="5" fillId="5" borderId="0" pivotButton="0" quotePrefix="0" xfId="0"/>
    <xf numFmtId="0" fontId="3" fillId="4" borderId="0" applyAlignment="1" pivotButton="0" quotePrefix="0" xfId="0">
      <alignment wrapText="1"/>
    </xf>
    <xf numFmtId="0" fontId="2" fillId="2" borderId="0" applyAlignment="1" pivotButton="0" quotePrefix="0" xfId="0">
      <alignment vertical="center"/>
    </xf>
    <xf numFmtId="0" fontId="5" fillId="6" borderId="0" pivotButton="0" quotePrefix="0" xfId="0"/>
    <xf numFmtId="0" fontId="1" fillId="2" borderId="0" applyAlignment="1" pivotButton="0" quotePrefix="0" xfId="0">
      <alignment vertical="center"/>
    </xf>
    <xf numFmtId="0" fontId="5" fillId="0" borderId="0" pivotButton="0" quotePrefix="0" xfId="0"/>
    <xf numFmtId="0" fontId="17" fillId="0" borderId="0" applyAlignment="1" pivotButton="0" quotePrefix="0" xfId="0">
      <alignment wrapText="1"/>
    </xf>
    <xf numFmtId="0" fontId="23" fillId="0" borderId="0" applyAlignment="1" pivotButton="0" quotePrefix="0" xfId="0">
      <alignment vertical="center" wrapText="1"/>
    </xf>
    <xf numFmtId="0" fontId="22" fillId="0" borderId="0" applyAlignment="1" pivotButton="0" quotePrefix="0" xfId="0">
      <alignment wrapText="1"/>
    </xf>
    <xf numFmtId="0" fontId="16" fillId="0" borderId="0" pivotButton="0" quotePrefix="0" xfId="0"/>
    <xf numFmtId="0" fontId="18" fillId="0" borderId="0" applyAlignment="1" pivotButton="0" quotePrefix="0" xfId="0">
      <alignment vertical="center" wrapText="1"/>
    </xf>
    <xf numFmtId="0" fontId="13" fillId="0" borderId="0" pivotButton="0" quotePrefix="0" xfId="0"/>
    <xf numFmtId="0" fontId="21" fillId="0" borderId="0" pivotButton="0" quotePrefix="0" xfId="0"/>
    <xf numFmtId="0" fontId="22" fillId="0" borderId="0" pivotButton="0" quotePrefix="0" xfId="0"/>
    <xf numFmtId="0" fontId="14" fillId="0" borderId="0" pivotButton="0" quotePrefix="0" xfId="0"/>
    <xf numFmtId="0" fontId="17" fillId="0" borderId="0" pivotButton="0" quotePrefix="0" xfId="0"/>
  </cellXfs>
  <cellStyles count="1">
    <cellStyle name="Normal" xfId="0" builtinId="0"/>
  </cellStyles>
  <dxfs count="1">
    <dxf>
      <font>
        <b val="1"/>
        <color rgb="FFD9534F"/>
      </font>
      <fill>
        <patternFill patternType="solid">
          <bgColor rgb="FFFDE8E7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ProductionForecastTable" displayName="ProductionForecastTable" ref="A8:U20" headerRowCount="1" totalsRowShown="0">
  <autoFilter ref="A8:U20"/>
  <tableColumns count="21">
    <tableColumn id="1" name="Course ID"/>
    <tableColumn id="2" name="Course Title"/>
    <tableColumn id="3" name="Sponsor"/>
    <tableColumn id="4" name="Priority"/>
    <tableColumn id="5" name="Complexity"/>
    <tableColumn id="6" name="Stage"/>
    <tableColumn id="7" name="Start Date"/>
    <tableColumn id="8" name="Launch Date"/>
    <tableColumn id="9" name="Est. Hours"/>
    <tableColumn id="10" name="Hours Complete"/>
    <tableColumn id="11" name="% Complete"/>
    <tableColumn id="12" name="Forecast Cost"/>
    <tableColumn id="13" name="Days to Launch"/>
    <tableColumn id="14" name="Risk"/>
    <tableColumn id="15" name="Owner"/>
    <tableColumn id="16" name="Est. Learners Reached"/>
    <tableColumn id="17" name="Budgeted Cost"/>
    <tableColumn id="18" name="Cost per Learner"/>
    <tableColumn id="19" name="Budget Variance"/>
    <tableColumn id="20" name="Target Runtime (min)"/>
    <tableColumn id="21" name="MeVn.ai Modules Equival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0" sqref="A10:XFD10"/>
    </sheetView>
  </sheetViews>
  <sheetFormatPr baseColWidth="8" defaultRowHeight="13.8"/>
  <cols>
    <col width="8" customWidth="1" style="50" min="1" max="1"/>
    <col width="54" customWidth="1" style="50" min="2" max="2"/>
    <col width="3" customWidth="1" style="50" min="3" max="3"/>
    <col width="24" customWidth="1" style="50" min="4" max="6"/>
    <col width="3" customWidth="1" style="50" min="7" max="8"/>
  </cols>
  <sheetData>
    <row r="1" ht="28.05" customHeight="1" s="50">
      <c r="A1" s="59" t="inlineStr">
        <is>
          <t>Course Production Forecast</t>
        </is>
      </c>
    </row>
    <row r="2" ht="28.05" customHeight="1" s="50"/>
    <row r="3" ht="22.05" customHeight="1" s="50">
      <c r="A3" s="53" t="inlineStr">
        <is>
          <t>MeVn.ai  |  Workforce Training Operations Planner</t>
        </is>
      </c>
    </row>
    <row r="4" ht="22.05" customHeight="1" s="50"/>
    <row r="5" ht="22.05" customHeight="1" s="50">
      <c r="A5" s="56" t="inlineStr">
        <is>
          <t>Forecast effort, cost, deadlines, and production risk for the learning pipeline.</t>
        </is>
      </c>
    </row>
    <row r="6" ht="22.05" customHeight="1" s="50"/>
    <row r="7" ht="22.05" customHeight="1" s="50">
      <c r="A7" s="57" t="inlineStr">
        <is>
          <t>STEP</t>
        </is>
      </c>
      <c r="B7" s="57" t="inlineStr">
        <is>
          <t>WHAT TO DO</t>
        </is>
      </c>
      <c r="D7" s="57" t="inlineStr">
        <is>
          <t>WORKBOOK CONTENTS</t>
        </is>
      </c>
    </row>
    <row r="8" ht="27.6" customHeight="1" s="50">
      <c r="A8" s="2" t="inlineStr">
        <is>
          <t>1</t>
        </is>
      </c>
      <c r="B8" s="3" t="inlineStr">
        <is>
          <t>Review the sample rows and replace them with your organization’s data.</t>
        </is>
      </c>
      <c r="D8" s="58" t="inlineStr">
        <is>
          <t>1. Production Forecast</t>
        </is>
      </c>
    </row>
    <row r="9">
      <c r="A9" s="2" t="inlineStr">
        <is>
          <t>2</t>
        </is>
      </c>
      <c r="B9" s="3" t="inlineStr">
        <is>
          <t>Use the dropdown fields to keep reporting consistent.</t>
        </is>
      </c>
      <c r="D9" s="55" t="inlineStr">
        <is>
          <t>2. Playbook &amp; ROI Guide</t>
        </is>
      </c>
    </row>
    <row r="10" ht="27.6" customHeight="1" s="50">
      <c r="A10" s="2" t="inlineStr">
        <is>
          <t>3</t>
        </is>
      </c>
      <c r="B10" s="3" t="inlineStr">
        <is>
          <t>Enter or paste data only in input cells; calculated fields update automatically in Excel.</t>
        </is>
      </c>
      <c r="D10" s="60" t="inlineStr">
        <is>
          <t>3. Lists</t>
        </is>
      </c>
    </row>
    <row r="11" ht="27.6" customHeight="1" s="50">
      <c r="A11" s="2" t="inlineStr">
        <is>
          <t>4</t>
        </is>
      </c>
      <c r="B11" s="3" t="inlineStr">
        <is>
          <t>Use table filters and the KPI cards to focus on exceptions and priorities.</t>
        </is>
      </c>
    </row>
    <row r="12" ht="27.6" customHeight="1" s="50">
      <c r="A12" s="2" t="inlineStr">
        <is>
          <t>5</t>
        </is>
      </c>
      <c r="B12" s="3" t="inlineStr">
        <is>
          <t>Duplicate sample rows as needed and extend formulas/formatting for additional records.</t>
        </is>
      </c>
    </row>
    <row r="13" ht="30" customHeight="1" s="50">
      <c r="A13" s="37" t="inlineStr">
        <is>
          <t>6</t>
        </is>
      </c>
      <c r="B13" s="38" t="inlineStr">
        <is>
          <t>Adjust the blended hourly rate cell to reprice the whole pipeline instantly, then open the Playbook &amp; ROI Guide sheet for the full plan-budget-schedule-track-implement-measure framework and a ready-to-use ROI calculator.</t>
        </is>
      </c>
    </row>
    <row r="14" ht="22.05" customHeight="1" s="50"/>
    <row r="15" ht="22.05" customHeight="1" s="50">
      <c r="A15" s="54" t="inlineStr">
        <is>
          <t>Template note: sample data is illustrative. Adapt categories, owners, dates, and policies to your organization. Validate all compliance requirements with the appropriate legal, regulatory, or internal policy owner.</t>
        </is>
      </c>
    </row>
    <row r="16" ht="22.05" customHeight="1" s="50"/>
    <row r="17" ht="22.05" customHeight="1" s="50"/>
  </sheetData>
  <mergeCells count="8">
    <mergeCell ref="A3:H3"/>
    <mergeCell ref="A15:H17"/>
    <mergeCell ref="D9:F9"/>
    <mergeCell ref="A5:H5"/>
    <mergeCell ref="D7:F7"/>
    <mergeCell ref="D8:F8"/>
    <mergeCell ref="A1:H2"/>
    <mergeCell ref="D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20"/>
  <sheetViews>
    <sheetView showGridLines="0" topLeftCell="I1" workbookViewId="0">
      <selection activeCell="A1" sqref="A1:O2"/>
    </sheetView>
  </sheetViews>
  <sheetFormatPr baseColWidth="8" defaultRowHeight="13.8"/>
  <cols>
    <col width="12" customWidth="1" style="50" min="1" max="1"/>
    <col width="28" customWidth="1" style="50" min="2" max="2"/>
    <col width="18" customWidth="1" style="50" min="3" max="3"/>
    <col width="11" customWidth="1" style="50" min="4" max="4"/>
    <col width="12" customWidth="1" style="50" min="5" max="5"/>
    <col width="13" customWidth="1" style="50" min="6" max="6"/>
    <col width="14" customWidth="1" style="50" min="7" max="8"/>
    <col width="12" customWidth="1" style="50" min="9" max="9"/>
    <col width="14" customWidth="1" style="50" min="10" max="10"/>
    <col width="12" customWidth="1" style="50" min="11" max="11"/>
    <col width="14" customWidth="1" style="50" min="12" max="13"/>
    <col width="12" customWidth="1" style="50" min="14" max="14"/>
    <col width="18" customWidth="1" style="50" min="15" max="15"/>
    <col width="16" customWidth="1" style="50" min="16" max="16"/>
    <col width="14" customWidth="1" style="50" min="17" max="17"/>
    <col width="15" customWidth="1" style="50" min="18" max="19"/>
    <col width="16" customWidth="1" style="50" min="20" max="20"/>
    <col width="18" customWidth="1" style="50" min="21" max="21"/>
  </cols>
  <sheetData>
    <row r="1">
      <c r="A1" s="51" t="inlineStr">
        <is>
          <t>Course Production Forecast</t>
        </is>
      </c>
    </row>
    <row r="2"/>
    <row r="3" ht="14.4" customHeight="1" s="50">
      <c r="A3" s="53" t="inlineStr">
        <is>
          <t>MeVn.ai  •  Plan workload, budgets, and launch readiness</t>
        </is>
      </c>
    </row>
    <row r="5" ht="14.4" customHeight="1" s="50">
      <c r="A5" s="49" t="inlineStr">
        <is>
          <t>COURSES</t>
        </is>
      </c>
      <c r="C5" s="49" t="inlineStr">
        <is>
          <t>TOTAL HOURS</t>
        </is>
      </c>
      <c r="E5" s="49" t="inlineStr">
        <is>
          <t>FORECAST COST</t>
        </is>
      </c>
      <c r="G5" s="49" t="inlineStr">
        <is>
          <t>AT RISK</t>
        </is>
      </c>
      <c r="J5" s="49" t="inlineStr">
        <is>
          <t>TRADITIONAL BLENDED PRODUCTION RATE ($/HR)</t>
        </is>
      </c>
    </row>
    <row r="6" ht="22.8" customHeight="1" s="50">
      <c r="A6" s="48">
        <f>COUNTA(A9:A20)</f>
        <v/>
      </c>
      <c r="B6" s="47" t="n"/>
      <c r="C6" s="48">
        <f>SUM(I9:I20)</f>
        <v/>
      </c>
      <c r="D6" s="47" t="n"/>
      <c r="E6" s="46">
        <f>SUM(L9:L20)</f>
        <v/>
      </c>
      <c r="F6" s="47" t="n"/>
      <c r="G6" s="48">
        <f>COUNTIF(N9:N20,"At Risk")</f>
        <v/>
      </c>
      <c r="H6" s="47" t="n"/>
      <c r="J6" s="52" t="n">
        <v>150</v>
      </c>
    </row>
    <row r="8" ht="28.8" customHeight="1" s="50">
      <c r="A8" s="5" t="inlineStr">
        <is>
          <t>Course ID</t>
        </is>
      </c>
      <c r="B8" s="5" t="inlineStr">
        <is>
          <t>Course Title</t>
        </is>
      </c>
      <c r="C8" s="5" t="inlineStr">
        <is>
          <t>Sponsor</t>
        </is>
      </c>
      <c r="D8" s="5" t="inlineStr">
        <is>
          <t>Priority</t>
        </is>
      </c>
      <c r="E8" s="5" t="inlineStr">
        <is>
          <t>Complexity</t>
        </is>
      </c>
      <c r="F8" s="5" t="inlineStr">
        <is>
          <t>Stage</t>
        </is>
      </c>
      <c r="G8" s="5" t="inlineStr">
        <is>
          <t>Start Date</t>
        </is>
      </c>
      <c r="H8" s="5" t="inlineStr">
        <is>
          <t>Launch Date</t>
        </is>
      </c>
      <c r="I8" s="5" t="inlineStr">
        <is>
          <t>Est. Hours</t>
        </is>
      </c>
      <c r="J8" s="5" t="inlineStr">
        <is>
          <t>Hours Complete</t>
        </is>
      </c>
      <c r="K8" s="5" t="inlineStr">
        <is>
          <t>% Complete</t>
        </is>
      </c>
      <c r="L8" s="5" t="inlineStr">
        <is>
          <t>Forecast Cost</t>
        </is>
      </c>
      <c r="M8" s="5" t="inlineStr">
        <is>
          <t>Days to Launch</t>
        </is>
      </c>
      <c r="N8" s="5" t="inlineStr">
        <is>
          <t>Risk</t>
        </is>
      </c>
      <c r="O8" s="5" t="inlineStr">
        <is>
          <t>Owner</t>
        </is>
      </c>
      <c r="P8" s="21" t="inlineStr">
        <is>
          <t>Est. Learners Reached</t>
        </is>
      </c>
      <c r="Q8" s="21" t="inlineStr">
        <is>
          <t>Budgeted Cost</t>
        </is>
      </c>
      <c r="R8" s="21" t="inlineStr">
        <is>
          <t>Cost per Learner</t>
        </is>
      </c>
      <c r="S8" s="21" t="inlineStr">
        <is>
          <t>Budget Variance</t>
        </is>
      </c>
      <c r="T8" s="44" t="inlineStr">
        <is>
          <t>Target Runtime (min)</t>
        </is>
      </c>
      <c r="U8" s="44" t="inlineStr">
        <is>
          <t>MeVn.ai Modules Equivalent</t>
        </is>
      </c>
    </row>
    <row r="9">
      <c r="A9" s="6" t="inlineStr">
        <is>
          <t>CRS-115</t>
        </is>
      </c>
      <c r="B9" s="6" t="inlineStr">
        <is>
          <t>Responsible AI Use</t>
        </is>
      </c>
      <c r="C9" s="6" t="inlineStr">
        <is>
          <t>Legal</t>
        </is>
      </c>
      <c r="D9" s="6" t="inlineStr">
        <is>
          <t>Critical</t>
        </is>
      </c>
      <c r="E9" s="6" t="inlineStr">
        <is>
          <t>High</t>
        </is>
      </c>
      <c r="F9" s="6" t="inlineStr">
        <is>
          <t>Review</t>
        </is>
      </c>
      <c r="G9" s="7" t="n">
        <v>46188</v>
      </c>
      <c r="H9" s="7" t="n">
        <v>46254</v>
      </c>
      <c r="I9" s="6" t="n">
        <v>90</v>
      </c>
      <c r="J9" s="6" t="n">
        <v>75</v>
      </c>
      <c r="K9" s="8">
        <f>IFERROR(J9/I9,0)</f>
        <v/>
      </c>
      <c r="L9" s="9">
        <f>I9*$J$6</f>
        <v/>
      </c>
      <c r="M9" s="10">
        <f>H9-TODAY()</f>
        <v/>
      </c>
      <c r="N9" s="10">
        <f>IF(OR(AND(M9&lt;30,K9&lt;0.8),M9&lt;0),"At Risk","On Track")</f>
        <v/>
      </c>
      <c r="O9" s="6" t="inlineStr">
        <is>
          <t>Nora James</t>
        </is>
      </c>
      <c r="P9" s="22" t="n">
        <v>850</v>
      </c>
      <c r="Q9" s="23" t="n">
        <v>16000</v>
      </c>
      <c r="R9" s="24">
        <f>IFERROR(L9/P9,0)</f>
        <v/>
      </c>
      <c r="S9" s="25">
        <f>L9-Q9</f>
        <v/>
      </c>
      <c r="T9" s="45" t="n">
        <v>30</v>
      </c>
      <c r="U9" s="45">
        <f>ROUNDUP(T9/30,0)</f>
        <v/>
      </c>
    </row>
    <row r="10">
      <c r="A10" s="11" t="inlineStr">
        <is>
          <t>CRS-305</t>
        </is>
      </c>
      <c r="B10" s="11" t="inlineStr">
        <is>
          <t>Renewal Risk Analysis</t>
        </is>
      </c>
      <c r="C10" s="11" t="inlineStr">
        <is>
          <t>Customer Success</t>
        </is>
      </c>
      <c r="D10" s="11" t="inlineStr">
        <is>
          <t>High</t>
        </is>
      </c>
      <c r="E10" s="11" t="inlineStr">
        <is>
          <t>Medium</t>
        </is>
      </c>
      <c r="F10" s="11" t="inlineStr">
        <is>
          <t>Build</t>
        </is>
      </c>
      <c r="G10" s="12" t="n">
        <v>46204</v>
      </c>
      <c r="H10" s="12" t="n">
        <v>46296</v>
      </c>
      <c r="I10" s="11" t="n">
        <v>60</v>
      </c>
      <c r="J10" s="11" t="n">
        <v>31</v>
      </c>
      <c r="K10" s="13">
        <f>IFERROR(J10/I10,0)</f>
        <v/>
      </c>
      <c r="L10" s="14">
        <f>I10*$J$6</f>
        <v/>
      </c>
      <c r="M10" s="15">
        <f>H10-TODAY()</f>
        <v/>
      </c>
      <c r="N10" s="15">
        <f>IF(OR(AND(M10&lt;30,K10&lt;0.8),M10&lt;0),"At Risk","On Track")</f>
        <v/>
      </c>
      <c r="O10" s="11" t="inlineStr">
        <is>
          <t>Amina Khan</t>
        </is>
      </c>
      <c r="P10" s="22" t="n">
        <v>60</v>
      </c>
      <c r="Q10" s="23" t="n">
        <v>9500</v>
      </c>
      <c r="R10" s="24">
        <f>IFERROR(L10/P10,0)</f>
        <v/>
      </c>
      <c r="S10" s="25">
        <f>L10-Q10</f>
        <v/>
      </c>
      <c r="T10" s="45" t="n">
        <v>30</v>
      </c>
      <c r="U10" s="45">
        <f>ROUNDUP(T10/30,0)</f>
        <v/>
      </c>
    </row>
    <row r="11">
      <c r="A11" s="11" t="inlineStr">
        <is>
          <t>CRS-520</t>
        </is>
      </c>
      <c r="B11" s="11" t="inlineStr">
        <is>
          <t>Coaching Conversations</t>
        </is>
      </c>
      <c r="C11" s="11" t="inlineStr">
        <is>
          <t>Operations</t>
        </is>
      </c>
      <c r="D11" s="11" t="inlineStr">
        <is>
          <t>High</t>
        </is>
      </c>
      <c r="E11" s="11" t="inlineStr">
        <is>
          <t>Medium</t>
        </is>
      </c>
      <c r="F11" s="11" t="inlineStr">
        <is>
          <t>Pilot</t>
        </is>
      </c>
      <c r="G11" s="12" t="n">
        <v>46193</v>
      </c>
      <c r="H11" s="12" t="n">
        <v>46285</v>
      </c>
      <c r="I11" s="11" t="n">
        <v>60</v>
      </c>
      <c r="J11" s="11" t="n">
        <v>48</v>
      </c>
      <c r="K11" s="13">
        <f>IFERROR(J11/I11,0)</f>
        <v/>
      </c>
      <c r="L11" s="14">
        <f>I11*$J$6</f>
        <v/>
      </c>
      <c r="M11" s="15">
        <f>H11-TODAY()</f>
        <v/>
      </c>
      <c r="N11" s="15">
        <f>IF(OR(AND(M11&lt;30,K11&lt;0.8),M11&lt;0),"At Risk","On Track")</f>
        <v/>
      </c>
      <c r="O11" s="11" t="inlineStr">
        <is>
          <t>Priya Shah</t>
        </is>
      </c>
      <c r="P11" s="22" t="n">
        <v>140</v>
      </c>
      <c r="Q11" s="23" t="n">
        <v>9000</v>
      </c>
      <c r="R11" s="24">
        <f>IFERROR(L11/P11,0)</f>
        <v/>
      </c>
      <c r="S11" s="25">
        <f>L11-Q11</f>
        <v/>
      </c>
      <c r="T11" s="45" t="n">
        <v>30</v>
      </c>
      <c r="U11" s="45">
        <f>ROUNDUP(T11/30,0)</f>
        <v/>
      </c>
    </row>
    <row r="12">
      <c r="A12" s="11" t="inlineStr">
        <is>
          <t>CRS-720</t>
        </is>
      </c>
      <c r="B12" s="11" t="inlineStr">
        <is>
          <t>Accessible Content</t>
        </is>
      </c>
      <c r="C12" s="11" t="inlineStr">
        <is>
          <t>Marketing</t>
        </is>
      </c>
      <c r="D12" s="11" t="inlineStr">
        <is>
          <t>High</t>
        </is>
      </c>
      <c r="E12" s="11" t="inlineStr">
        <is>
          <t>Medium</t>
        </is>
      </c>
      <c r="F12" s="11" t="inlineStr">
        <is>
          <t>Design</t>
        </is>
      </c>
      <c r="G12" s="12" t="n">
        <v>46213</v>
      </c>
      <c r="H12" s="12" t="n">
        <v>46327</v>
      </c>
      <c r="I12" s="11" t="n">
        <v>60</v>
      </c>
      <c r="J12" s="11" t="n">
        <v>15</v>
      </c>
      <c r="K12" s="13">
        <f>IFERROR(J12/I12,0)</f>
        <v/>
      </c>
      <c r="L12" s="14">
        <f>I12*$J$6</f>
        <v/>
      </c>
      <c r="M12" s="15">
        <f>H12-TODAY()</f>
        <v/>
      </c>
      <c r="N12" s="15">
        <f>IF(OR(AND(M12&lt;30,K12&lt;0.8),M12&lt;0),"At Risk","On Track")</f>
        <v/>
      </c>
      <c r="O12" s="11" t="inlineStr">
        <is>
          <t>Ethan Cole</t>
        </is>
      </c>
      <c r="P12" s="22" t="n">
        <v>45</v>
      </c>
      <c r="Q12" s="23" t="n">
        <v>7500</v>
      </c>
      <c r="R12" s="24">
        <f>IFERROR(L12/P12,0)</f>
        <v/>
      </c>
      <c r="S12" s="25">
        <f>L12-Q12</f>
        <v/>
      </c>
      <c r="T12" s="45" t="n">
        <v>30</v>
      </c>
      <c r="U12" s="45">
        <f>ROUNDUP(T12/30,0)</f>
        <v/>
      </c>
    </row>
    <row r="13">
      <c r="A13" s="11" t="inlineStr">
        <is>
          <t>CRS-910</t>
        </is>
      </c>
      <c r="B13" s="11" t="inlineStr">
        <is>
          <t>Data Privacy for Leaders</t>
        </is>
      </c>
      <c r="C13" s="11" t="inlineStr">
        <is>
          <t>Privacy</t>
        </is>
      </c>
      <c r="D13" s="11" t="inlineStr">
        <is>
          <t>Critical</t>
        </is>
      </c>
      <c r="E13" s="11" t="inlineStr">
        <is>
          <t>High</t>
        </is>
      </c>
      <c r="F13" s="11" t="inlineStr">
        <is>
          <t>Build</t>
        </is>
      </c>
      <c r="G13" s="12" t="n">
        <v>46174</v>
      </c>
      <c r="H13" s="12" t="n">
        <v>46244</v>
      </c>
      <c r="I13" s="11" t="n">
        <v>135</v>
      </c>
      <c r="J13" s="11" t="n">
        <v>89</v>
      </c>
      <c r="K13" s="13">
        <f>IFERROR(J13/I13,0)</f>
        <v/>
      </c>
      <c r="L13" s="14">
        <f>I13*$J$6</f>
        <v/>
      </c>
      <c r="M13" s="15">
        <f>H13-TODAY()</f>
        <v/>
      </c>
      <c r="N13" s="15">
        <f>IF(OR(AND(M13&lt;30,K13&lt;0.8),M13&lt;0),"At Risk","On Track")</f>
        <v/>
      </c>
      <c r="O13" s="11" t="inlineStr">
        <is>
          <t>Rina Das</t>
        </is>
      </c>
      <c r="P13" s="22" t="n">
        <v>90</v>
      </c>
      <c r="Q13" s="23" t="n">
        <v>18000</v>
      </c>
      <c r="R13" s="24">
        <f>IFERROR(L13/P13,0)</f>
        <v/>
      </c>
      <c r="S13" s="25">
        <f>L13-Q13</f>
        <v/>
      </c>
      <c r="T13" s="45" t="n">
        <v>45</v>
      </c>
      <c r="U13" s="45">
        <f>ROUNDUP(T13/30,0)</f>
        <v/>
      </c>
    </row>
    <row r="14">
      <c r="A14" s="11" t="inlineStr">
        <is>
          <t>CRS-810</t>
        </is>
      </c>
      <c r="B14" s="11" t="inlineStr">
        <is>
          <t>Experiment Design</t>
        </is>
      </c>
      <c r="C14" s="11" t="inlineStr">
        <is>
          <t>Product</t>
        </is>
      </c>
      <c r="D14" s="11" t="inlineStr">
        <is>
          <t>Medium</t>
        </is>
      </c>
      <c r="E14" s="11" t="inlineStr">
        <is>
          <t>High</t>
        </is>
      </c>
      <c r="F14" s="11" t="inlineStr">
        <is>
          <t>Design</t>
        </is>
      </c>
      <c r="G14" s="12" t="n">
        <v>46235</v>
      </c>
      <c r="H14" s="12" t="n">
        <v>46357</v>
      </c>
      <c r="I14" s="11" t="n">
        <v>135</v>
      </c>
      <c r="J14" s="11" t="n">
        <v>18</v>
      </c>
      <c r="K14" s="13">
        <f>IFERROR(J14/I14,0)</f>
        <v/>
      </c>
      <c r="L14" s="14">
        <f>I14*$J$6</f>
        <v/>
      </c>
      <c r="M14" s="15">
        <f>H14-TODAY()</f>
        <v/>
      </c>
      <c r="N14" s="15">
        <f>IF(OR(AND(M14&lt;30,K14&lt;0.8),M14&lt;0),"At Risk","On Track")</f>
        <v/>
      </c>
      <c r="O14" s="11" t="inlineStr">
        <is>
          <t>Maya Singh</t>
        </is>
      </c>
      <c r="P14" s="22" t="n">
        <v>55</v>
      </c>
      <c r="Q14" s="23" t="n">
        <v>13000</v>
      </c>
      <c r="R14" s="24">
        <f>IFERROR(L14/P14,0)</f>
        <v/>
      </c>
      <c r="S14" s="25">
        <f>L14-Q14</f>
        <v/>
      </c>
      <c r="T14" s="45" t="n">
        <v>45</v>
      </c>
      <c r="U14" s="45">
        <f>ROUNDUP(T14/30,0)</f>
        <v/>
      </c>
    </row>
    <row r="15">
      <c r="A15" s="11" t="inlineStr">
        <is>
          <t>CRS-630</t>
        </is>
      </c>
      <c r="B15" s="11" t="inlineStr">
        <is>
          <t>Finance Controls Refresher</t>
        </is>
      </c>
      <c r="C15" s="11" t="inlineStr">
        <is>
          <t>Finance</t>
        </is>
      </c>
      <c r="D15" s="11" t="inlineStr">
        <is>
          <t>Critical</t>
        </is>
      </c>
      <c r="E15" s="11" t="inlineStr">
        <is>
          <t>Low</t>
        </is>
      </c>
      <c r="F15" s="11" t="inlineStr">
        <is>
          <t>Intake</t>
        </is>
      </c>
      <c r="G15" s="12" t="n">
        <v>46228</v>
      </c>
      <c r="H15" s="12" t="n">
        <v>46266</v>
      </c>
      <c r="I15" s="11" t="n">
        <v>24</v>
      </c>
      <c r="J15" s="11" t="n">
        <v>0</v>
      </c>
      <c r="K15" s="13">
        <f>IFERROR(J15/I15,0)</f>
        <v/>
      </c>
      <c r="L15" s="14">
        <f>I15*$J$6</f>
        <v/>
      </c>
      <c r="M15" s="15">
        <f>H15-TODAY()</f>
        <v/>
      </c>
      <c r="N15" s="15">
        <f>IF(OR(AND(M15&lt;30,K15&lt;0.8),M15&lt;0),"At Risk","On Track")</f>
        <v/>
      </c>
      <c r="O15" s="11" t="inlineStr">
        <is>
          <t>Wei Chen</t>
        </is>
      </c>
      <c r="P15" s="22" t="n">
        <v>70</v>
      </c>
      <c r="Q15" s="23" t="n">
        <v>6000</v>
      </c>
      <c r="R15" s="24">
        <f>IFERROR(L15/P15,0)</f>
        <v/>
      </c>
      <c r="S15" s="25">
        <f>L15-Q15</f>
        <v/>
      </c>
      <c r="T15" s="45" t="n">
        <v>20</v>
      </c>
      <c r="U15" s="45">
        <f>ROUNDUP(T15/30,0)</f>
        <v/>
      </c>
    </row>
    <row r="16">
      <c r="A16" s="11" t="inlineStr">
        <is>
          <t>CRS-330</t>
        </is>
      </c>
      <c r="B16" s="11" t="inlineStr">
        <is>
          <t>Advanced De-escalation</t>
        </is>
      </c>
      <c r="C16" s="11" t="inlineStr">
        <is>
          <t>Support</t>
        </is>
      </c>
      <c r="D16" s="11" t="inlineStr">
        <is>
          <t>Medium</t>
        </is>
      </c>
      <c r="E16" s="11" t="inlineStr">
        <is>
          <t>Medium</t>
        </is>
      </c>
      <c r="F16" s="11" t="inlineStr">
        <is>
          <t>Intake</t>
        </is>
      </c>
      <c r="G16" s="12" t="n">
        <v>46244</v>
      </c>
      <c r="H16" s="12" t="n">
        <v>46402</v>
      </c>
      <c r="I16" s="11" t="n">
        <v>60</v>
      </c>
      <c r="J16" s="11" t="n">
        <v>0</v>
      </c>
      <c r="K16" s="13">
        <f>IFERROR(J16/I16,0)</f>
        <v/>
      </c>
      <c r="L16" s="14">
        <f>I16*$J$6</f>
        <v/>
      </c>
      <c r="M16" s="15">
        <f>H16-TODAY()</f>
        <v/>
      </c>
      <c r="N16" s="15">
        <f>IF(OR(AND(M16&lt;30,K16&lt;0.8),M16&lt;0),"At Risk","On Track")</f>
        <v/>
      </c>
      <c r="O16" s="11" t="inlineStr">
        <is>
          <t>Jamie Brooks</t>
        </is>
      </c>
      <c r="P16" s="22" t="n">
        <v>65</v>
      </c>
      <c r="Q16" s="23" t="n">
        <v>9000</v>
      </c>
      <c r="R16" s="24">
        <f>IFERROR(L16/P16,0)</f>
        <v/>
      </c>
      <c r="S16" s="25">
        <f>L16-Q16</f>
        <v/>
      </c>
      <c r="T16" s="45" t="n">
        <v>30</v>
      </c>
      <c r="U16" s="45">
        <f>ROUNDUP(T16/30,0)</f>
        <v/>
      </c>
    </row>
    <row r="17">
      <c r="A17" s="11" t="inlineStr">
        <is>
          <t>CRS-430</t>
        </is>
      </c>
      <c r="B17" s="11" t="inlineStr">
        <is>
          <t>Cloud Security Labs</t>
        </is>
      </c>
      <c r="C17" s="11" t="inlineStr">
        <is>
          <t>Engineering</t>
        </is>
      </c>
      <c r="D17" s="11" t="inlineStr">
        <is>
          <t>High</t>
        </is>
      </c>
      <c r="E17" s="11" t="inlineStr">
        <is>
          <t>High</t>
        </is>
      </c>
      <c r="F17" s="11" t="inlineStr">
        <is>
          <t>Build</t>
        </is>
      </c>
      <c r="G17" s="12" t="n">
        <v>46157</v>
      </c>
      <c r="H17" s="12" t="n">
        <v>46310</v>
      </c>
      <c r="I17" s="11" t="n">
        <v>180</v>
      </c>
      <c r="J17" s="11" t="n">
        <v>88</v>
      </c>
      <c r="K17" s="13">
        <f>IFERROR(J17/I17,0)</f>
        <v/>
      </c>
      <c r="L17" s="14">
        <f>I17*$J$6</f>
        <v/>
      </c>
      <c r="M17" s="15">
        <f>H17-TODAY()</f>
        <v/>
      </c>
      <c r="N17" s="15">
        <f>IF(OR(AND(M17&lt;30,K17&lt;0.8),M17&lt;0),"At Risk","On Track")</f>
        <v/>
      </c>
      <c r="O17" s="11" t="inlineStr">
        <is>
          <t>Alex Morgan</t>
        </is>
      </c>
      <c r="P17" s="22" t="n">
        <v>120</v>
      </c>
      <c r="Q17" s="23" t="n">
        <v>20000</v>
      </c>
      <c r="R17" s="24">
        <f>IFERROR(L17/P17,0)</f>
        <v/>
      </c>
      <c r="S17" s="25">
        <f>L17-Q17</f>
        <v/>
      </c>
      <c r="T17" s="45" t="n">
        <v>60</v>
      </c>
      <c r="U17" s="45">
        <f>ROUNDUP(T17/30,0)</f>
        <v/>
      </c>
    </row>
    <row r="18">
      <c r="A18" s="11" t="inlineStr">
        <is>
          <t>CRS-220</t>
        </is>
      </c>
      <c r="B18" s="11" t="inlineStr">
        <is>
          <t>Strategic Negotiation</t>
        </is>
      </c>
      <c r="C18" s="11" t="inlineStr">
        <is>
          <t>Sales</t>
        </is>
      </c>
      <c r="D18" s="11" t="inlineStr">
        <is>
          <t>Medium</t>
        </is>
      </c>
      <c r="E18" s="11" t="inlineStr">
        <is>
          <t>Medium</t>
        </is>
      </c>
      <c r="F18" s="11" t="inlineStr">
        <is>
          <t>Design</t>
        </is>
      </c>
      <c r="G18" s="12" t="n">
        <v>46239</v>
      </c>
      <c r="H18" s="12" t="n">
        <v>46366</v>
      </c>
      <c r="I18" s="11" t="n">
        <v>60</v>
      </c>
      <c r="J18" s="11" t="n">
        <v>9</v>
      </c>
      <c r="K18" s="13">
        <f>IFERROR(J18/I18,0)</f>
        <v/>
      </c>
      <c r="L18" s="14">
        <f>I18*$J$6</f>
        <v/>
      </c>
      <c r="M18" s="15">
        <f>H18-TODAY()</f>
        <v/>
      </c>
      <c r="N18" s="15">
        <f>IF(OR(AND(M18&lt;30,K18&lt;0.8),M18&lt;0),"At Risk","On Track")</f>
        <v/>
      </c>
      <c r="O18" s="11" t="inlineStr">
        <is>
          <t>Daniel Lee</t>
        </is>
      </c>
      <c r="P18" s="22" t="n">
        <v>80</v>
      </c>
      <c r="Q18" s="23" t="n">
        <v>10500</v>
      </c>
      <c r="R18" s="24">
        <f>IFERROR(L18/P18,0)</f>
        <v/>
      </c>
      <c r="S18" s="25">
        <f>L18-Q18</f>
        <v/>
      </c>
      <c r="T18" s="45" t="n">
        <v>30</v>
      </c>
      <c r="U18" s="45">
        <f>ROUNDUP(T18/30,0)</f>
        <v/>
      </c>
    </row>
    <row r="19">
      <c r="A19" s="11" t="inlineStr">
        <is>
          <t>CRS-530</t>
        </is>
      </c>
      <c r="B19" s="11" t="inlineStr">
        <is>
          <t>Performance Conversations</t>
        </is>
      </c>
      <c r="C19" s="11" t="inlineStr">
        <is>
          <t>People</t>
        </is>
      </c>
      <c r="D19" s="11" t="inlineStr">
        <is>
          <t>High</t>
        </is>
      </c>
      <c r="E19" s="11" t="inlineStr">
        <is>
          <t>Medium</t>
        </is>
      </c>
      <c r="F19" s="11" t="inlineStr">
        <is>
          <t>Review</t>
        </is>
      </c>
      <c r="G19" s="12" t="n">
        <v>46198</v>
      </c>
      <c r="H19" s="12" t="n">
        <v>46275</v>
      </c>
      <c r="I19" s="11" t="n">
        <v>60</v>
      </c>
      <c r="J19" s="11" t="n">
        <v>51</v>
      </c>
      <c r="K19" s="13">
        <f>IFERROR(J19/I19,0)</f>
        <v/>
      </c>
      <c r="L19" s="14">
        <f>I19*$J$6</f>
        <v/>
      </c>
      <c r="M19" s="15">
        <f>H19-TODAY()</f>
        <v/>
      </c>
      <c r="N19" s="15">
        <f>IF(OR(AND(M19&lt;30,K19&lt;0.8),M19&lt;0),"At Risk","On Track")</f>
        <v/>
      </c>
      <c r="O19" s="11" t="inlineStr">
        <is>
          <t>Sofia Patel</t>
        </is>
      </c>
      <c r="P19" s="22" t="n">
        <v>150</v>
      </c>
      <c r="Q19" s="23" t="n">
        <v>9500</v>
      </c>
      <c r="R19" s="24">
        <f>IFERROR(L19/P19,0)</f>
        <v/>
      </c>
      <c r="S19" s="25">
        <f>L19-Q19</f>
        <v/>
      </c>
      <c r="T19" s="45" t="n">
        <v>30</v>
      </c>
      <c r="U19" s="45">
        <f>ROUNDUP(T19/30,0)</f>
        <v/>
      </c>
    </row>
    <row r="20">
      <c r="A20" s="16" t="inlineStr">
        <is>
          <t>CRS-120</t>
        </is>
      </c>
      <c r="B20" s="16" t="inlineStr">
        <is>
          <t>Ergonomics Essentials</t>
        </is>
      </c>
      <c r="C20" s="16" t="inlineStr">
        <is>
          <t>Operations</t>
        </is>
      </c>
      <c r="D20" s="16" t="inlineStr">
        <is>
          <t>Low</t>
        </is>
      </c>
      <c r="E20" s="16" t="inlineStr">
        <is>
          <t>Low</t>
        </is>
      </c>
      <c r="F20" s="16" t="inlineStr">
        <is>
          <t>Live</t>
        </is>
      </c>
      <c r="G20" s="17" t="n">
        <v>46113</v>
      </c>
      <c r="H20" s="17" t="n">
        <v>46204</v>
      </c>
      <c r="I20" s="16" t="n">
        <v>24</v>
      </c>
      <c r="J20" s="16" t="n">
        <v>24</v>
      </c>
      <c r="K20" s="18">
        <f>IFERROR(J20/I20,0)</f>
        <v/>
      </c>
      <c r="L20" s="19">
        <f>I20*$J$6</f>
        <v/>
      </c>
      <c r="M20" s="20">
        <f>H20-TODAY()</f>
        <v/>
      </c>
      <c r="N20" s="20">
        <f>IF(OR(AND(M20&lt;30,K20&lt;0.8),M20&lt;0),"At Risk","On Track")</f>
        <v/>
      </c>
      <c r="O20" s="16" t="inlineStr">
        <is>
          <t>Priya Shah</t>
        </is>
      </c>
      <c r="P20" s="22" t="n">
        <v>300</v>
      </c>
      <c r="Q20" s="23" t="n">
        <v>4500</v>
      </c>
      <c r="R20" s="24">
        <f>IFERROR(L20/P20,0)</f>
        <v/>
      </c>
      <c r="S20" s="25">
        <f>L20-Q20</f>
        <v/>
      </c>
      <c r="T20" s="45" t="n">
        <v>20</v>
      </c>
      <c r="U20" s="45">
        <f>ROUNDUP(T20/30,0)</f>
        <v/>
      </c>
    </row>
  </sheetData>
  <mergeCells count="12">
    <mergeCell ref="E6:F6"/>
    <mergeCell ref="C6:D6"/>
    <mergeCell ref="C5:D5"/>
    <mergeCell ref="A5:B5"/>
    <mergeCell ref="G5:H5"/>
    <mergeCell ref="E5:F5"/>
    <mergeCell ref="A1:O2"/>
    <mergeCell ref="J6:M6"/>
    <mergeCell ref="G6:H6"/>
    <mergeCell ref="J5:M5"/>
    <mergeCell ref="A6:B6"/>
    <mergeCell ref="A3:O3"/>
  </mergeCells>
  <conditionalFormatting sqref="N9:N20">
    <cfRule type="containsText" priority="1" operator="containsText" dxfId="0" text="At Risk"/>
  </conditionalFormatting>
  <conditionalFormatting sqref="S9:S20">
    <cfRule type="colorScale" priority="2">
      <colorScale>
        <cfvo type="min"/>
        <cfvo type="num" val="0"/>
        <cfvo type="max"/>
        <color rgb="FF63BE7B"/>
        <color rgb="FFFFEB84"/>
        <color rgb="FFF8696B"/>
      </colorScale>
    </cfRule>
  </conditionalFormatting>
  <dataValidations count="3">
    <dataValidation sqref="D9:D20" showDropDown="0" showInputMessage="0" showErrorMessage="0" allowBlank="0" type="list">
      <formula1>"Critical,High,Medium,Low"</formula1>
    </dataValidation>
    <dataValidation sqref="E9:E20" showDropDown="0" showInputMessage="0" showErrorMessage="0" allowBlank="0" type="list">
      <formula1>"Low,Medium,High"</formula1>
    </dataValidation>
    <dataValidation sqref="F9:F20" showDropDown="0" showInputMessage="0" showErrorMessage="0" allowBlank="0" type="list">
      <formula1>"Intake,Design,Build,Review,Pilot,Live"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5"/>
  <sheetViews>
    <sheetView showGridLines="0" tabSelected="1" topLeftCell="A17" workbookViewId="0">
      <selection activeCell="A30" sqref="A30:XFD30"/>
    </sheetView>
  </sheetViews>
  <sheetFormatPr baseColWidth="8" defaultRowHeight="13.8"/>
  <cols>
    <col width="22" customWidth="1" style="50" min="1" max="1"/>
    <col width="46" customWidth="1" style="50" min="2" max="3"/>
    <col width="30" customWidth="1" style="50" min="4" max="4"/>
  </cols>
  <sheetData>
    <row r="1" ht="21" customHeight="1" s="50">
      <c r="A1" s="66" t="inlineStr">
        <is>
          <t>L&amp;D Manager Playbook</t>
        </is>
      </c>
    </row>
    <row r="2">
      <c r="A2" s="69" t="inlineStr">
        <is>
          <t>MeVn.ai  •  Plan, budget, schedule, track and prove the return on your production pipeline</t>
        </is>
      </c>
    </row>
    <row r="4">
      <c r="A4" s="26" t="inlineStr">
        <is>
          <t>Stage</t>
        </is>
      </c>
      <c r="B4" s="26" t="inlineStr">
        <is>
          <t>What to do</t>
        </is>
      </c>
      <c r="C4" s="26" t="inlineStr">
        <is>
          <t>How to go above and beyond</t>
        </is>
      </c>
    </row>
    <row r="5" ht="61.95" customHeight="1" s="50">
      <c r="A5" s="27" t="inlineStr">
        <is>
          <t>Plan</t>
        </is>
      </c>
      <c r="B5" s="28" t="inlineStr">
        <is>
          <t>Prioritize the production backlog by business impact — Priority and Sponsor — not just by whichever course was requested first or is easiest to build.</t>
        </is>
      </c>
      <c r="C5" s="28" t="inlineStr">
        <is>
          <t>Push back on Intake-stage requests that don't name a business sponsor and an audience size — a course with no accountable owner is the first one that stalls mid-Build.</t>
        </is>
      </c>
    </row>
    <row r="6" ht="61.95" customHeight="1" s="50">
      <c r="A6" s="29" t="inlineStr">
        <is>
          <t>Budget</t>
        </is>
      </c>
      <c r="B6" s="30" t="inlineStr">
        <is>
          <t>Use the one-cell hourly rate toggle to reprice the entire pipeline instantly when your actual blended production rate changes — no need to re-enter 12 formulas by hand.</t>
        </is>
      </c>
      <c r="C6" s="30" t="inlineStr">
        <is>
          <t>Track Budgeted Cost against Forecast Cost per course, not just in aggregate — the Budget Variance column shows you exactly which courses are quietly running over before the year-end review does.</t>
        </is>
      </c>
    </row>
    <row r="7" ht="61.95" customHeight="1" s="50">
      <c r="A7" s="27" t="inlineStr">
        <is>
          <t>Schedule</t>
        </is>
      </c>
      <c r="B7" s="28" t="inlineStr">
        <is>
          <t>Watch Days to Launch alongside % Complete — a course at 20% complete with 30 days to launch is a very different risk than one at 80% complete with 30 days left.</t>
        </is>
      </c>
      <c r="C7" s="28" t="inlineStr">
        <is>
          <t>Re-sequence Design-stage courses around Build-stage courses that are close to done — finishing what's nearly complete protects launch dates better than starting everything at once.</t>
        </is>
      </c>
    </row>
    <row r="8" ht="61.95" customHeight="1" s="50">
      <c r="A8" s="29" t="inlineStr">
        <is>
          <t>Track</t>
        </is>
      </c>
      <c r="B8" s="30" t="inlineStr">
        <is>
          <t>Let the Risk formula do the flagging for you — it already combines days remaining and percent complete so you don't have to eyeball every row every week.</t>
        </is>
      </c>
      <c r="C8" s="30" t="inlineStr">
        <is>
          <t>Review Cost per Learner Reached alongside Risk — a course that's on schedule but reaches very few learners may be a lower priority than a slightly-at-risk course reaching hundreds.</t>
        </is>
      </c>
    </row>
    <row r="9" ht="61.95" customHeight="1" s="50">
      <c r="A9" s="27" t="inlineStr">
        <is>
          <t>Implement</t>
        </is>
      </c>
      <c r="B9" s="28" t="inlineStr">
        <is>
          <t>Update Hours Complete weekly, not just at each stage change — % Complete is only as trustworthy as how often it's refreshed.</t>
        </is>
      </c>
      <c r="C9" s="28" t="inlineStr">
        <is>
          <t>Hold a short review the moment a course flips to “At Risk” — catching a slip in week one is far cheaper than catching it two weeks from launch.</t>
        </is>
      </c>
    </row>
    <row r="10" ht="61.95" customHeight="1" s="50">
      <c r="A10" s="29" t="inlineStr">
        <is>
          <t>Measure Impact &amp; ROI</t>
        </is>
      </c>
      <c r="B10" s="30" t="inlineStr">
        <is>
          <t>Use Est. Learners Reached and Forecast Cost together — Cost per Learner Reached tells you which courses deliver the most capability per dollar spent, which is a better production-priority signal than cost alone.</t>
        </is>
      </c>
      <c r="C10" s="30" t="inlineStr">
        <is>
          <t>Use the ROI calculator below to show leadership the return on the whole pipeline, not just its cost — a budget conversation framed around value lands very differently than one framed only around spend.</t>
        </is>
      </c>
    </row>
    <row r="13" ht="17.4" customHeight="1" s="50">
      <c r="A13" s="64" t="inlineStr">
        <is>
          <t>ROI Calculator</t>
        </is>
      </c>
    </row>
    <row r="14">
      <c r="A14" s="70" t="inlineStr">
        <is>
          <t>Blue cells are auto-calculated from the Production Forecast. Yellow cells are your inputs — replace the sample figures with your own before you rely on the result.</t>
        </is>
      </c>
    </row>
    <row r="16" ht="19.95" customHeight="1" s="50">
      <c r="A16" s="65" t="inlineStr">
        <is>
          <t>Total forecast production cost, all courses (auto, from Production Forecast)</t>
        </is>
      </c>
      <c r="C16" s="31">
        <f>SUM('Production Forecast'!L9:L20)</f>
        <v/>
      </c>
    </row>
    <row r="17" ht="19.95" customHeight="1" s="50">
      <c r="A17" s="65" t="inlineStr">
        <is>
          <t>Total learners reached, all courses (auto)</t>
        </is>
      </c>
      <c r="C17" s="32">
        <f>SUM('Production Forecast'!P9:P20)</f>
        <v/>
      </c>
    </row>
    <row r="18" ht="31.8" customHeight="1" s="50">
      <c r="A18" s="65" t="inlineStr">
        <is>
          <t>Estimated value delivered per learner reached — e.g. faster ramp, fewer errors, avoided rework (YOUR INPUT)</t>
        </is>
      </c>
      <c r="C18" s="33" t="n">
        <v>60</v>
      </c>
    </row>
    <row r="19" ht="19.95" customHeight="1" s="50">
      <c r="A19" s="65" t="inlineStr">
        <is>
          <t>Estimated total value delivered</t>
        </is>
      </c>
      <c r="C19" s="34">
        <f>C17*C18</f>
        <v/>
      </c>
    </row>
    <row r="20" ht="19.95" customHeight="1" s="50">
      <c r="A20" s="65" t="inlineStr">
        <is>
          <t>Production ROI</t>
        </is>
      </c>
      <c r="C20" s="35">
        <f>IFERROR((C19-C16)/C16,0)</f>
        <v/>
      </c>
    </row>
    <row r="21" ht="19.95" customHeight="1" s="50">
      <c r="A21" s="65" t="inlineStr">
        <is>
          <t>Estimated return per $1 invested</t>
        </is>
      </c>
      <c r="C21" s="36">
        <f>IFERROR(C19/C16,0)</f>
        <v/>
      </c>
    </row>
    <row r="23" ht="30" customHeight="1" s="50">
      <c r="A23" s="61" t="inlineStr">
        <is>
          <t>This calculator estimates value from the sample per-learner assumption above — it is a planning tool, not an audited financial figure. Replace the yellow input with your organization's own numbers before presenting this to Finance or leadership.</t>
        </is>
      </c>
    </row>
    <row r="25" ht="17.4" customHeight="1" s="50">
      <c r="A25" s="67" t="inlineStr">
        <is>
          <t>What This Pipeline Would Cost With MeVn.ai</t>
        </is>
      </c>
    </row>
    <row r="26">
      <c r="A26" s="68" t="inlineStr">
        <is>
          <t>The Forecast Cost column above uses a traditional blended production rate (in-house team or agency). Compare that to what the same pipeline costs on MeVn.ai's standard production rate.</t>
        </is>
      </c>
    </row>
    <row r="28" ht="19.95" customHeight="1" s="50">
      <c r="A28" s="62" t="inlineStr">
        <is>
          <t>Total forecast cost at the traditional blended rate (auto, from above)</t>
        </is>
      </c>
      <c r="C28" s="39">
        <f>C16</f>
        <v/>
      </c>
    </row>
    <row r="29" ht="19.95" customHeight="1" s="50">
      <c r="A29" s="62" t="inlineStr">
        <is>
          <t>MeVn.ai modules equivalent, this pipeline (auto — by learner-minutes, not course count)</t>
        </is>
      </c>
      <c r="C29" s="40">
        <f>SUM('Production Forecast'!U9:U20)</f>
        <v/>
      </c>
    </row>
    <row r="30" ht="37.2" customHeight="1" s="50">
      <c r="A30" s="62" t="inlineStr">
        <is>
          <t>MeVn.ai standard rate, per 30-minute module (YOUR INPUT — $3,500/module on the Production plan, or $5,000 one-time via the Course Pilot)</t>
        </is>
      </c>
      <c r="C30" s="41" t="n">
        <v>3500</v>
      </c>
    </row>
    <row r="31" ht="19.95" customHeight="1" s="50">
      <c r="A31" s="62" t="inlineStr">
        <is>
          <t>Equivalent cost for this pipeline on MeVn.ai</t>
        </is>
      </c>
      <c r="C31" s="42">
        <f>C29*C30</f>
        <v/>
      </c>
    </row>
    <row r="32" ht="19.95" customHeight="1" s="50">
      <c r="A32" s="62" t="inlineStr">
        <is>
          <t>Estimated savings with MeVn.ai ($)</t>
        </is>
      </c>
      <c r="C32" s="42">
        <f>C28-C31</f>
        <v/>
      </c>
    </row>
    <row r="33" ht="19.95" customHeight="1" s="50">
      <c r="A33" s="62" t="inlineStr">
        <is>
          <t>Estimated savings with MeVn.ai (%)</t>
        </is>
      </c>
      <c r="C33" s="43">
        <f>IFERROR(C32/C28,0)</f>
        <v/>
      </c>
    </row>
    <row r="35" ht="43.95" customHeight="1" s="50">
      <c r="A35" s="63" t="inlineStr">
        <is>
          <t>The traditional rate above is an editable planning assumption (default: $150/hr blended instructional design, development and review), not a universal industry figure — adjust it to match your own team's or vendor's real cost. Want to test MeVn.ai directly? The one-time $5,000 Course Pilot delivers one complete module in 10 business days, no subscription required.</t>
        </is>
      </c>
    </row>
  </sheetData>
  <mergeCells count="20">
    <mergeCell ref="A23:D23"/>
    <mergeCell ref="A30:B30"/>
    <mergeCell ref="A35:D35"/>
    <mergeCell ref="A13:D13"/>
    <mergeCell ref="A16:B16"/>
    <mergeCell ref="A18:B18"/>
    <mergeCell ref="A1:D1"/>
    <mergeCell ref="A21:B21"/>
    <mergeCell ref="A33:B33"/>
    <mergeCell ref="A32:B32"/>
    <mergeCell ref="A25:D25"/>
    <mergeCell ref="A17:B17"/>
    <mergeCell ref="A20:B20"/>
    <mergeCell ref="A29:B29"/>
    <mergeCell ref="A19:B19"/>
    <mergeCell ref="A26:D26"/>
    <mergeCell ref="A28:B28"/>
    <mergeCell ref="A2:D2"/>
    <mergeCell ref="A31:B31"/>
    <mergeCell ref="A14:D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3.8"/>
  <cols>
    <col width="15" customWidth="1" style="50" min="1" max="3"/>
  </cols>
  <sheetData>
    <row r="1">
      <c r="A1" s="4" t="inlineStr">
        <is>
          <t>Priority</t>
        </is>
      </c>
      <c r="B1" s="4" t="inlineStr">
        <is>
          <t>Stage</t>
        </is>
      </c>
      <c r="C1" s="4" t="inlineStr">
        <is>
          <t>Complexity</t>
        </is>
      </c>
    </row>
    <row r="2">
      <c r="A2" t="inlineStr">
        <is>
          <t>Critical</t>
        </is>
      </c>
      <c r="B2" t="inlineStr">
        <is>
          <t>Intake</t>
        </is>
      </c>
      <c r="C2" t="inlineStr">
        <is>
          <t>Low</t>
        </is>
      </c>
    </row>
    <row r="3">
      <c r="A3" t="inlineStr">
        <is>
          <t>High</t>
        </is>
      </c>
      <c r="B3" t="inlineStr">
        <is>
          <t>Design</t>
        </is>
      </c>
      <c r="C3" t="inlineStr">
        <is>
          <t>Medium</t>
        </is>
      </c>
    </row>
    <row r="4">
      <c r="A4" t="inlineStr">
        <is>
          <t>Medium</t>
        </is>
      </c>
      <c r="B4" t="inlineStr">
        <is>
          <t>Build</t>
        </is>
      </c>
      <c r="C4" t="inlineStr">
        <is>
          <t>High</t>
        </is>
      </c>
    </row>
    <row r="5">
      <c r="A5" t="inlineStr">
        <is>
          <t>Low</t>
        </is>
      </c>
      <c r="B5" t="inlineStr">
        <is>
          <t>Review</t>
        </is>
      </c>
    </row>
    <row r="6">
      <c r="B6" t="inlineStr">
        <is>
          <t>Pilot</t>
        </is>
      </c>
    </row>
    <row r="7">
      <c r="B7" t="inlineStr">
        <is>
          <t>Live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2026-07-26T06:09:26Z</dcterms:created>
  <dcterms:modified xmlns:dcterms="http://purl.org/dc/terms/" xmlns:xsi="http://www.w3.org/2001/XMLSchema-instance" xsi:type="dcterms:W3CDTF">2026-07-27T04:06:26Z</dcterms:modified>
  <cp:lastModifiedBy>Bhuvana Kumar</cp:lastModifiedBy>
</cp:coreProperties>
</file>